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Souhrn ZL 07-11 - minorité - Vidox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 10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Stavba!$A$1:$J$50</definedName>
    <definedName name="_xlnm.Print_Area" localSheetId="2">'ZL 10 Pol'!$A$1:$S$23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M8" i="11" s="1"/>
  <c r="I8" i="11"/>
  <c r="K8" i="11"/>
  <c r="O8" i="11"/>
  <c r="Q8" i="11"/>
  <c r="G12" i="11"/>
  <c r="M12" i="11" s="1"/>
  <c r="I12" i="11"/>
  <c r="K12" i="11"/>
  <c r="O12" i="11"/>
  <c r="Q12" i="11"/>
  <c r="G16" i="11"/>
  <c r="M16" i="11" s="1"/>
  <c r="I16" i="11"/>
  <c r="K16" i="11"/>
  <c r="O16" i="11"/>
  <c r="Q16" i="11"/>
  <c r="G21" i="11"/>
  <c r="M21" i="11" s="1"/>
  <c r="I21" i="11"/>
  <c r="K21" i="11"/>
  <c r="O21" i="11"/>
  <c r="Q21" i="11"/>
  <c r="I50" i="1"/>
  <c r="J49" i="1"/>
  <c r="J50" i="1" s="1"/>
  <c r="F42" i="1"/>
  <c r="G42" i="1"/>
  <c r="H42" i="1"/>
  <c r="I42" i="1"/>
  <c r="J42" i="1"/>
  <c r="J41" i="1"/>
  <c r="J40" i="1"/>
  <c r="J39" i="1"/>
  <c r="I21" i="1"/>
  <c r="J28" i="1"/>
  <c r="J26" i="1"/>
  <c r="G38" i="1"/>
  <c r="F38" i="1"/>
  <c r="J23" i="1"/>
  <c r="J24" i="1"/>
  <c r="J25" i="1"/>
  <c r="J27" i="1"/>
  <c r="E24" i="1"/>
  <c r="E26" i="1"/>
  <c r="K7" i="11" l="1"/>
  <c r="O7" i="11"/>
  <c r="I7" i="11"/>
  <c r="Q7" i="11"/>
  <c r="M7" i="11"/>
  <c r="G7" i="1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<sst xmlns="http://schemas.openxmlformats.org/spreadsheetml/2006/main" count="176" uniqueCount="120">
  <si>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</si>
  <si>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</si>
  <si>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</si>
  <si>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</si>
  <si>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</si>
  <si>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</si>
  <si>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</si>
  <si>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</si>
  <si>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</si>
  <si>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</si>
  <si>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</si>
  <si>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</si>
  <si>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</si>
  <si>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</si>
  <si>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</si>
  <si>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</si>
  <si>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</si>
  <si>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</si>
  <si>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</si>
  <si>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</si>
  <si>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</si>
  <si>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</si>
  <si>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</si>
  <si>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</si>
  <si>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</si>
  <si>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</si>
  <si>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</si>
  <si>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</si>
  <si>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</si>
  <si>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</si>
  <si>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</si>
  <si>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</si>
  <si>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</si>
  <si>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</si>
  <si>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</si>
  <si>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</si>
  <si>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</si>
  <si>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</si>
  <si>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</si>
  <si>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</si>
  <si>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</si>
  <si>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10</t>
  </si>
  <si>
    <t>Objekt M1 a M7 - změna a doplnění klempířských prvků</t>
  </si>
  <si>
    <t>ZL</t>
  </si>
  <si>
    <t>Změnové listy</t>
  </si>
  <si>
    <t>Objekt:</t>
  </si>
  <si>
    <t>Rozpočet:</t>
  </si>
  <si>
    <t>Z14/04/26</t>
  </si>
  <si>
    <t>Kláštery minorité</t>
  </si>
  <si>
    <t>Stavba</t>
  </si>
  <si>
    <t>Celkem za stavbu</t>
  </si>
  <si>
    <t>CZK</t>
  </si>
  <si>
    <t>Rekapitulace dílů</t>
  </si>
  <si>
    <t>Typ dílu</t>
  </si>
  <si>
    <t>764</t>
  </si>
  <si>
    <t>Konstrukce klempířské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</si>
  <si>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</si>
  <si>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</si>
  <si>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</si>
  <si>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</si>
  <si>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</si>
  <si>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</si>
  <si>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</si>
  <si>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</si>
  <si>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</si>
  <si>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</si>
  <si>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</si>
  <si>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</si>
  <si>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</si>
  <si>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</si>
  <si>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</si>
  <si>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</si>
  <si>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</si>
  <si>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</si>
  <si>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</si>
  <si>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</si>
  <si>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</si>
  <si>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</si>
  <si>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</si>
  <si>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</si>
  <si>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</si>
  <si>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764554202</t>
  </si>
  <si>
    <t>Odpadní trouby z Cu plechu, kruhové, D 100 mm, původní položka - Objekt M1 - 01 - pol.339</t>
  </si>
  <si>
    <t>m</t>
  </si>
  <si>
    <t>800-764</t>
  </si>
  <si>
    <t>RTS</t>
  </si>
  <si>
    <t>POL1_7</t>
  </si>
  <si>
    <t xml:space="preserve">tabulky výrobků A.M1.1.51 - klempířské výrobky, výkres č.A.M1.1.29 a 30 - půdorys střechy   :   </t>
  </si>
  <si>
    <t>VV</t>
  </si>
  <si>
    <t>prvek ozn. M1/KV05 - část 22 mm - svody v rajském dvoře odpočet svodu s malou dimenzí : -22</t>
  </si>
  <si>
    <t xml:space="preserve">Marteriál-  měděný plech tl. 0,70 mm   :   </t>
  </si>
  <si>
    <t>764554203</t>
  </si>
  <si>
    <t>Odpadní trouby z Cu plechu, kruhové, D 120 mm, analogicky položka - Objekt M7 - 01 - pol.159</t>
  </si>
  <si>
    <t>prvek ozn. M1/KV05 - část 22 mm - svody v rajském dvoře zvětšení průměru s ohledem a sklon a plochu střech : 22</t>
  </si>
  <si>
    <t>764521290</t>
  </si>
  <si>
    <t>Oplechování říms z Cu plechu, rš 700 mm, původní položka - Objekt M7 - 01 - pol.157</t>
  </si>
  <si>
    <t xml:space="preserve">Objekt M7 : </t>
  </si>
  <si>
    <t xml:space="preserve">tabulky prvků A.M7.1.38  :  </t>
  </si>
  <si>
    <t>prvek ozn.M7/KV-10 - analogicky oplechování volutového křídla : 3</t>
  </si>
  <si>
    <t xml:space="preserve">nutná výměna i a druhém volutovém křídle : </t>
  </si>
  <si>
    <t>998764103</t>
  </si>
  <si>
    <t>Přesun hmot pro klempířské konstr., výšky do 24 m, původní položka - Objekt M7 - 01 - pol.177</t>
  </si>
  <si>
    <t>t</t>
  </si>
  <si>
    <t>POL7_</t>
  </si>
  <si>
    <t/>
  </si>
  <si>
    <t>END</t>
  </si>
  <si>
    <t>Město Český Krumlov</t>
  </si>
  <si>
    <t>00245836</t>
  </si>
  <si>
    <t>náměstí Svornosti 1</t>
  </si>
  <si>
    <t>CZ00245836</t>
  </si>
  <si>
    <t>38101</t>
  </si>
  <si>
    <t>Český Krumlov-Vnitřní Město</t>
  </si>
  <si>
    <t>Společnost pro revitalizaci areálu klášterů Český Krumlov, VIDOX s.r.o., jako vedoucí člen</t>
  </si>
  <si>
    <t>25160168</t>
  </si>
  <si>
    <t>Radniční 133/1</t>
  </si>
  <si>
    <t>CZ25160168</t>
  </si>
  <si>
    <t>37001</t>
  </si>
  <si>
    <t>České Budějovice-České Budějovice 1</t>
  </si>
  <si>
    <t>Josef Záleský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</si>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</sst>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2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26" zoomScaleNormal="100" zoomScaleSheetLayoutView="75" workbookViewId="0">
      <selection activeCell="E33" sqref="E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39</v>
      </c>
      <c r="B1" s="192" t="s">
        <v>4</v>
      </c>
      <c r="C1" s="193"/>
      <c r="D1" s="193"/>
      <c r="E1" s="193"/>
      <c r="F1" s="193"/>
      <c r="G1" s="193"/>
      <c r="H1" s="193"/>
      <c r="I1" s="193"/>
      <c r="J1" s="194"/>
    </row>
    <row r="2" spans="1:15" ht="23.25" customHeight="1" x14ac:dyDescent="0.2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 x14ac:dyDescent="0.2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 x14ac:dyDescent="0.2">
      <c r="A4" s="4"/>
      <c r="B4" s="94" t="s">
        <v>46</v>
      </c>
      <c r="C4" s="95"/>
      <c r="D4" s="96" t="s">
        <v>41</v>
      </c>
      <c r="E4" s="96" t="s">
        <v>42</v>
      </c>
      <c r="F4" s="97"/>
      <c r="G4" s="98"/>
      <c r="H4" s="97"/>
      <c r="I4" s="98"/>
      <c r="J4" s="99"/>
    </row>
    <row r="5" spans="1:15" ht="24" customHeight="1" x14ac:dyDescent="0.2">
      <c r="A5" s="4"/>
      <c r="B5" s="46" t="s">
        <v>23</v>
      </c>
      <c r="C5" s="5"/>
      <c r="D5" s="189" t="s">
        <v>106</v>
      </c>
      <c r="E5" s="26"/>
      <c r="F5" s="26"/>
      <c r="G5" s="26"/>
      <c r="H5" s="28" t="s">
        <v>36</v>
      </c>
      <c r="I5" s="189" t="s">
        <v>107</v>
      </c>
      <c r="J5" s="11"/>
    </row>
    <row r="6" spans="1:15" ht="15.75" customHeight="1" x14ac:dyDescent="0.2">
      <c r="A6" s="4"/>
      <c r="B6" s="40"/>
      <c r="C6" s="26"/>
      <c r="D6" s="189" t="s">
        <v>108</v>
      </c>
      <c r="E6" s="26"/>
      <c r="F6" s="26"/>
      <c r="G6" s="26"/>
      <c r="H6" s="28" t="s">
        <v>37</v>
      </c>
      <c r="I6" s="189" t="s">
        <v>109</v>
      </c>
      <c r="J6" s="11"/>
    </row>
    <row r="7" spans="1:15" ht="15.75" customHeight="1" x14ac:dyDescent="0.2">
      <c r="A7" s="4"/>
      <c r="B7" s="41"/>
      <c r="C7" s="190" t="s">
        <v>110</v>
      </c>
      <c r="D7" s="191" t="s">
        <v>111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8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8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09" t="s">
        <v>112</v>
      </c>
      <c r="E11" s="210"/>
      <c r="F11" s="210"/>
      <c r="G11" s="210"/>
      <c r="H11" s="28" t="s">
        <v>36</v>
      </c>
      <c r="I11" s="189" t="s">
        <v>113</v>
      </c>
      <c r="J11" s="11"/>
    </row>
    <row r="12" spans="1:15" ht="15.75" customHeight="1" x14ac:dyDescent="0.2">
      <c r="A12" s="4"/>
      <c r="B12" s="40"/>
      <c r="C12" s="26"/>
      <c r="D12" s="189" t="s">
        <v>114</v>
      </c>
      <c r="E12" s="189"/>
      <c r="F12" s="189"/>
      <c r="G12" s="189"/>
      <c r="H12" s="28" t="s">
        <v>37</v>
      </c>
      <c r="I12" s="189" t="s">
        <v>115</v>
      </c>
      <c r="J12" s="11"/>
    </row>
    <row r="13" spans="1:15" ht="15.75" customHeight="1" x14ac:dyDescent="0.2">
      <c r="A13" s="4"/>
      <c r="B13" s="41"/>
      <c r="C13" s="190" t="s">
        <v>116</v>
      </c>
      <c r="D13" s="191" t="s">
        <v>117</v>
      </c>
      <c r="E13" s="191"/>
      <c r="F13" s="191"/>
      <c r="G13" s="191"/>
      <c r="H13" s="29"/>
      <c r="I13" s="33"/>
      <c r="J13" s="50"/>
    </row>
    <row r="14" spans="1:15" ht="24" customHeight="1" x14ac:dyDescent="0.2">
      <c r="A14" s="4"/>
      <c r="B14" s="65" t="s">
        <v>22</v>
      </c>
      <c r="C14" s="66"/>
      <c r="D14" s="67" t="s">
        <v>118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79"/>
      <c r="F15" s="79"/>
      <c r="G15" s="80"/>
      <c r="H15" s="80"/>
      <c r="I15" s="80" t="s">
        <v>31</v>
      </c>
      <c r="J15" s="81"/>
    </row>
    <row r="16" spans="1:15" ht="23.25" customHeight="1" x14ac:dyDescent="0.2">
      <c r="A16" s="151" t="s">
        <v>26</v>
      </c>
      <c r="B16" s="152" t="s">
        <v>26</v>
      </c>
      <c r="C16" s="57"/>
      <c r="D16" s="58"/>
      <c r="E16" s="201"/>
      <c r="F16" s="206"/>
      <c r="G16" s="201"/>
      <c r="H16" s="206"/>
      <c r="I16" s="201">
        <v>0</v>
      </c>
      <c r="J16" s="202"/>
    </row>
    <row r="17" spans="1:10" ht="23.25" customHeight="1" x14ac:dyDescent="0.2">
      <c r="A17" s="151" t="s">
        <v>27</v>
      </c>
      <c r="B17" s="152" t="s">
        <v>27</v>
      </c>
      <c r="C17" s="57"/>
      <c r="D17" s="58"/>
      <c r="E17" s="201"/>
      <c r="F17" s="206"/>
      <c r="G17" s="201"/>
      <c r="H17" s="206"/>
      <c r="I17" s="201">
        <v>13303.46</v>
      </c>
      <c r="J17" s="202"/>
    </row>
    <row r="18" spans="1:10" ht="23.25" customHeight="1" x14ac:dyDescent="0.2">
      <c r="A18" s="151" t="s">
        <v>28</v>
      </c>
      <c r="B18" s="152" t="s">
        <v>28</v>
      </c>
      <c r="C18" s="57"/>
      <c r="D18" s="58"/>
      <c r="E18" s="201"/>
      <c r="F18" s="206"/>
      <c r="G18" s="201"/>
      <c r="H18" s="206"/>
      <c r="I18" s="201">
        <v>0</v>
      </c>
      <c r="J18" s="202"/>
    </row>
    <row r="19" spans="1:10" ht="23.25" customHeight="1" x14ac:dyDescent="0.2">
      <c r="A19" s="151" t="s">
        <v>56</v>
      </c>
      <c r="B19" s="152" t="s">
        <v>29</v>
      </c>
      <c r="C19" s="57"/>
      <c r="D19" s="58"/>
      <c r="E19" s="201"/>
      <c r="F19" s="206"/>
      <c r="G19" s="201"/>
      <c r="H19" s="206"/>
      <c r="I19" s="201">
        <v>0</v>
      </c>
      <c r="J19" s="202"/>
    </row>
    <row r="20" spans="1:10" ht="23.25" customHeight="1" x14ac:dyDescent="0.2">
      <c r="A20" s="151" t="s">
        <v>57</v>
      </c>
      <c r="B20" s="152" t="s">
        <v>30</v>
      </c>
      <c r="C20" s="57"/>
      <c r="D20" s="58"/>
      <c r="E20" s="201"/>
      <c r="F20" s="206"/>
      <c r="G20" s="201"/>
      <c r="H20" s="206"/>
      <c r="I20" s="201">
        <v>0</v>
      </c>
      <c r="J20" s="202"/>
    </row>
    <row r="21" spans="1:10" ht="23.25" customHeight="1" x14ac:dyDescent="0.2">
      <c r="A21" s="4"/>
      <c r="B21" s="73" t="s">
        <v>31</v>
      </c>
      <c r="C21" s="74"/>
      <c r="D21" s="75"/>
      <c r="E21" s="203"/>
      <c r="F21" s="204"/>
      <c r="G21" s="203"/>
      <c r="H21" s="204"/>
      <c r="I21" s="203">
        <f>SUM(I16:J20)</f>
        <v>13303.46</v>
      </c>
      <c r="J21" s="223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199">
        <v>0</v>
      </c>
      <c r="H23" s="200"/>
      <c r="I23" s="200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07">
        <v>0</v>
      </c>
      <c r="H24" s="208"/>
      <c r="I24" s="208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199">
        <v>13303.46</v>
      </c>
      <c r="H25" s="200"/>
      <c r="I25" s="200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195">
        <v>2794</v>
      </c>
      <c r="H26" s="196"/>
      <c r="I26" s="196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197">
        <v>-0.46</v>
      </c>
      <c r="H27" s="197"/>
      <c r="I27" s="197"/>
      <c r="J27" s="62" t="str">
        <f t="shared" si="0"/>
        <v>CZK</v>
      </c>
    </row>
    <row r="28" spans="1:10" ht="27.75" hidden="1" customHeight="1" thickBot="1" x14ac:dyDescent="0.25">
      <c r="A28" s="4"/>
      <c r="B28" s="128" t="s">
        <v>25</v>
      </c>
      <c r="C28" s="129"/>
      <c r="D28" s="129"/>
      <c r="E28" s="130"/>
      <c r="F28" s="131"/>
      <c r="G28" s="198">
        <v>13303.46</v>
      </c>
      <c r="H28" s="205"/>
      <c r="I28" s="205"/>
      <c r="J28" s="132" t="str">
        <f t="shared" si="0"/>
        <v>CZK</v>
      </c>
    </row>
    <row r="29" spans="1:10" ht="27.75" customHeight="1" thickBot="1" x14ac:dyDescent="0.25">
      <c r="A29" s="4"/>
      <c r="B29" s="128" t="s">
        <v>38</v>
      </c>
      <c r="C29" s="133"/>
      <c r="D29" s="133"/>
      <c r="E29" s="133"/>
      <c r="F29" s="133"/>
      <c r="G29" s="198">
        <v>16097</v>
      </c>
      <c r="H29" s="198"/>
      <c r="I29" s="198"/>
      <c r="J29" s="134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 t="s">
        <v>119</v>
      </c>
      <c r="E32" s="38"/>
      <c r="F32" s="19" t="s">
        <v>11</v>
      </c>
      <c r="G32" s="38"/>
      <c r="H32" s="39">
        <v>41981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22" t="s">
        <v>2</v>
      </c>
      <c r="E35" s="222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8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49</v>
      </c>
      <c r="C39" s="213"/>
      <c r="D39" s="214"/>
      <c r="E39" s="214"/>
      <c r="F39" s="119">
        <v>0</v>
      </c>
      <c r="G39" s="120">
        <v>13303.46</v>
      </c>
      <c r="H39" s="121">
        <v>2793.73</v>
      </c>
      <c r="I39" s="121">
        <v>16097.19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43</v>
      </c>
      <c r="C40" s="215" t="s">
        <v>44</v>
      </c>
      <c r="D40" s="216"/>
      <c r="E40" s="216"/>
      <c r="F40" s="122">
        <v>0</v>
      </c>
      <c r="G40" s="123">
        <v>13303.46</v>
      </c>
      <c r="H40" s="123">
        <v>2793.73</v>
      </c>
      <c r="I40" s="123">
        <v>16097.19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41</v>
      </c>
      <c r="C41" s="217" t="s">
        <v>42</v>
      </c>
      <c r="D41" s="218"/>
      <c r="E41" s="218"/>
      <c r="F41" s="124">
        <v>0</v>
      </c>
      <c r="G41" s="125">
        <v>13303.46</v>
      </c>
      <c r="H41" s="125">
        <v>2793.73</v>
      </c>
      <c r="I41" s="125">
        <v>16097.19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19" t="s">
        <v>50</v>
      </c>
      <c r="C42" s="220"/>
      <c r="D42" s="220"/>
      <c r="E42" s="221"/>
      <c r="F42" s="126">
        <f>SUMIF(A39:A41,"=1",F39:F41)</f>
        <v>0</v>
      </c>
      <c r="G42" s="127">
        <f>SUMIF(A39:A41,"=1",G39:G41)</f>
        <v>13303.46</v>
      </c>
      <c r="H42" s="127">
        <f>SUMIF(A39:A41,"=1",H39:H41)</f>
        <v>2793.73</v>
      </c>
      <c r="I42" s="127">
        <f>SUMIF(A39:A41,"=1",I39:I41)</f>
        <v>16097.19</v>
      </c>
      <c r="J42" s="107">
        <f>SUMIF(A39:A41,"=1",J39:J41)</f>
        <v>100</v>
      </c>
    </row>
    <row r="46" spans="1:10" ht="15.75" x14ac:dyDescent="0.25">
      <c r="B46" s="135" t="s">
        <v>52</v>
      </c>
    </row>
    <row r="48" spans="1:10" ht="25.5" customHeight="1" x14ac:dyDescent="0.2">
      <c r="A48" s="136"/>
      <c r="B48" s="139" t="s">
        <v>18</v>
      </c>
      <c r="C48" s="139" t="s">
        <v>6</v>
      </c>
      <c r="D48" s="140"/>
      <c r="E48" s="140"/>
      <c r="F48" s="143" t="s">
        <v>53</v>
      </c>
      <c r="G48" s="143"/>
      <c r="H48" s="143"/>
      <c r="I48" s="143" t="s">
        <v>31</v>
      </c>
      <c r="J48" s="143" t="s">
        <v>0</v>
      </c>
    </row>
    <row r="49" spans="1:10" ht="25.5" customHeight="1" x14ac:dyDescent="0.2">
      <c r="A49" s="137"/>
      <c r="B49" s="145" t="s">
        <v>54</v>
      </c>
      <c r="C49" s="211" t="s">
        <v>55</v>
      </c>
      <c r="D49" s="212"/>
      <c r="E49" s="212"/>
      <c r="F49" s="149" t="s">
        <v>27</v>
      </c>
      <c r="G49" s="146"/>
      <c r="H49" s="146"/>
      <c r="I49" s="146">
        <v>13303.46</v>
      </c>
      <c r="J49" s="147">
        <f>IF(I50=0,"",I49/I50*100)</f>
        <v>100</v>
      </c>
    </row>
    <row r="50" spans="1:10" ht="25.5" customHeight="1" x14ac:dyDescent="0.2">
      <c r="A50" s="138"/>
      <c r="B50" s="141" t="s">
        <v>1</v>
      </c>
      <c r="C50" s="141"/>
      <c r="D50" s="142"/>
      <c r="E50" s="142"/>
      <c r="F50" s="150"/>
      <c r="G50" s="144"/>
      <c r="H50" s="144"/>
      <c r="I50" s="144">
        <f>I49</f>
        <v>13303.46</v>
      </c>
      <c r="J50" s="148">
        <f>J49</f>
        <v>100</v>
      </c>
    </row>
    <row r="51" spans="1:10" x14ac:dyDescent="0.2">
      <c r="F51" s="101"/>
      <c r="G51" s="102"/>
      <c r="H51" s="101"/>
      <c r="I51" s="102"/>
      <c r="J51" s="103"/>
    </row>
    <row r="52" spans="1:10" x14ac:dyDescent="0.2">
      <c r="F52" s="101"/>
      <c r="G52" s="102"/>
      <c r="H52" s="101"/>
      <c r="I52" s="102"/>
      <c r="J52" s="103"/>
    </row>
    <row r="53" spans="1:10" x14ac:dyDescent="0.2">
      <c r="F53" s="101"/>
      <c r="G53" s="102"/>
      <c r="H53" s="101"/>
      <c r="I53" s="102"/>
      <c r="J53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3">
    <mergeCell ref="G20:H20"/>
    <mergeCell ref="D11:G11"/>
    <mergeCell ref="E16:F16"/>
    <mergeCell ref="C49:E49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4" t="s">
        <v>7</v>
      </c>
      <c r="B1" s="224"/>
      <c r="C1" s="225"/>
      <c r="D1" s="224"/>
      <c r="E1" s="224"/>
      <c r="F1" s="224"/>
      <c r="G1" s="224"/>
    </row>
    <row r="2" spans="1:7" ht="24.95" customHeight="1" x14ac:dyDescent="0.2">
      <c r="A2" s="78" t="s">
        <v>8</v>
      </c>
      <c r="B2" s="77"/>
      <c r="C2" s="226"/>
      <c r="D2" s="226"/>
      <c r="E2" s="226"/>
      <c r="F2" s="226"/>
      <c r="G2" s="227"/>
    </row>
    <row r="3" spans="1:7" ht="24.95" customHeight="1" x14ac:dyDescent="0.2">
      <c r="A3" s="78" t="s">
        <v>9</v>
      </c>
      <c r="B3" s="77"/>
      <c r="C3" s="226"/>
      <c r="D3" s="226"/>
      <c r="E3" s="226"/>
      <c r="F3" s="226"/>
      <c r="G3" s="227"/>
    </row>
    <row r="4" spans="1:7" ht="24.95" customHeight="1" x14ac:dyDescent="0.2">
      <c r="A4" s="78" t="s">
        <v>10</v>
      </c>
      <c r="B4" s="77"/>
      <c r="C4" s="226"/>
      <c r="D4" s="226"/>
      <c r="E4" s="226"/>
      <c r="F4" s="226"/>
      <c r="G4" s="22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28" t="s">
        <v>7</v>
      </c>
      <c r="B1" s="228"/>
      <c r="C1" s="228"/>
      <c r="D1" s="228"/>
      <c r="E1" s="228"/>
      <c r="F1" s="228"/>
      <c r="G1" s="228"/>
      <c r="AE1" t="s">
        <v>58</v>
      </c>
    </row>
    <row r="2" spans="1:60" ht="24.95" customHeight="1" x14ac:dyDescent="0.2">
      <c r="A2" s="154" t="s">
        <v>8</v>
      </c>
      <c r="B2" s="77" t="s">
        <v>47</v>
      </c>
      <c r="C2" s="229" t="s">
        <v>48</v>
      </c>
      <c r="D2" s="230"/>
      <c r="E2" s="230"/>
      <c r="F2" s="230"/>
      <c r="G2" s="231"/>
      <c r="AE2" t="s">
        <v>59</v>
      </c>
    </row>
    <row r="3" spans="1:60" ht="24.95" customHeight="1" x14ac:dyDescent="0.2">
      <c r="A3" s="154" t="s">
        <v>9</v>
      </c>
      <c r="B3" s="77" t="s">
        <v>43</v>
      </c>
      <c r="C3" s="229" t="s">
        <v>44</v>
      </c>
      <c r="D3" s="230"/>
      <c r="E3" s="230"/>
      <c r="F3" s="230"/>
      <c r="G3" s="231"/>
      <c r="AE3" t="s">
        <v>60</v>
      </c>
    </row>
    <row r="4" spans="1:60" ht="24.95" customHeight="1" x14ac:dyDescent="0.2">
      <c r="A4" s="155" t="s">
        <v>10</v>
      </c>
      <c r="B4" s="156" t="s">
        <v>41</v>
      </c>
      <c r="C4" s="232" t="s">
        <v>42</v>
      </c>
      <c r="D4" s="233"/>
      <c r="E4" s="233"/>
      <c r="F4" s="233"/>
      <c r="G4" s="234"/>
      <c r="AE4" t="s">
        <v>61</v>
      </c>
    </row>
    <row r="5" spans="1:60" x14ac:dyDescent="0.2">
      <c r="D5" s="153"/>
    </row>
    <row r="6" spans="1:60" ht="38.25" x14ac:dyDescent="0.2">
      <c r="A6" s="162" t="s">
        <v>62</v>
      </c>
      <c r="B6" s="160" t="s">
        <v>63</v>
      </c>
      <c r="C6" s="160" t="s">
        <v>64</v>
      </c>
      <c r="D6" s="161" t="s">
        <v>65</v>
      </c>
      <c r="E6" s="162" t="s">
        <v>66</v>
      </c>
      <c r="F6" s="157" t="s">
        <v>67</v>
      </c>
      <c r="G6" s="162" t="s">
        <v>68</v>
      </c>
      <c r="H6" s="163" t="s">
        <v>32</v>
      </c>
      <c r="I6" s="163" t="s">
        <v>69</v>
      </c>
      <c r="J6" s="163" t="s">
        <v>33</v>
      </c>
      <c r="K6" s="163" t="s">
        <v>70</v>
      </c>
      <c r="L6" s="163" t="s">
        <v>71</v>
      </c>
      <c r="M6" s="163" t="s">
        <v>72</v>
      </c>
      <c r="N6" s="163" t="s">
        <v>73</v>
      </c>
      <c r="O6" s="163" t="s">
        <v>74</v>
      </c>
      <c r="P6" s="163" t="s">
        <v>75</v>
      </c>
      <c r="Q6" s="163" t="s">
        <v>76</v>
      </c>
      <c r="R6" s="163" t="s">
        <v>77</v>
      </c>
      <c r="S6" s="163" t="s">
        <v>78</v>
      </c>
    </row>
    <row r="7" spans="1:60" x14ac:dyDescent="0.2">
      <c r="A7" s="164" t="s">
        <v>79</v>
      </c>
      <c r="B7" s="165" t="s">
        <v>54</v>
      </c>
      <c r="C7" s="166" t="s">
        <v>55</v>
      </c>
      <c r="D7" s="167"/>
      <c r="E7" s="171"/>
      <c r="F7" s="174"/>
      <c r="G7" s="174">
        <f>SUM(G8:G21)</f>
        <v>13303.46</v>
      </c>
      <c r="H7" s="174"/>
      <c r="I7" s="174">
        <f>SUM(I8:I21)</f>
        <v>0</v>
      </c>
      <c r="J7" s="174"/>
      <c r="K7" s="174">
        <f>SUM(K8:K21)</f>
        <v>13303.46</v>
      </c>
      <c r="L7" s="174"/>
      <c r="M7" s="174">
        <f>SUM(M8:M21)</f>
        <v>16097.186600000001</v>
      </c>
      <c r="N7" s="174"/>
      <c r="O7" s="174">
        <f>SUM(O8:O21)</f>
        <v>4.0000000000000008E-2</v>
      </c>
      <c r="P7" s="174"/>
      <c r="Q7" s="174">
        <f>SUM(Q8:Q21)</f>
        <v>0</v>
      </c>
      <c r="R7" s="175"/>
      <c r="S7" s="174"/>
      <c r="AE7" t="s">
        <v>80</v>
      </c>
    </row>
    <row r="8" spans="1:60" ht="22.5" outlineLevel="1" x14ac:dyDescent="0.2">
      <c r="A8" s="159">
        <v>1</v>
      </c>
      <c r="B8" s="168" t="s">
        <v>81</v>
      </c>
      <c r="C8" s="184" t="s">
        <v>82</v>
      </c>
      <c r="D8" s="169" t="s">
        <v>83</v>
      </c>
      <c r="E8" s="172">
        <v>-22</v>
      </c>
      <c r="F8" s="176">
        <v>616.29999999999995</v>
      </c>
      <c r="G8" s="176">
        <f>ROUND(E8*F8,2)</f>
        <v>-13558.6</v>
      </c>
      <c r="H8" s="176">
        <v>0</v>
      </c>
      <c r="I8" s="176">
        <f>ROUND(E8*H8,2)</f>
        <v>0</v>
      </c>
      <c r="J8" s="176">
        <v>616.29999999999995</v>
      </c>
      <c r="K8" s="176">
        <f>ROUND(E8*J8,2)</f>
        <v>-13558.6</v>
      </c>
      <c r="L8" s="176">
        <v>21</v>
      </c>
      <c r="M8" s="176">
        <f>G8*(1+L8/100)</f>
        <v>-16405.905999999999</v>
      </c>
      <c r="N8" s="176">
        <v>2.9299999999999999E-3</v>
      </c>
      <c r="O8" s="176">
        <f>ROUND(E8*N8,2)</f>
        <v>-0.06</v>
      </c>
      <c r="P8" s="176">
        <v>0</v>
      </c>
      <c r="Q8" s="176">
        <f>ROUND(E8*P8,2)</f>
        <v>0</v>
      </c>
      <c r="R8" s="177" t="s">
        <v>84</v>
      </c>
      <c r="S8" s="176" t="s">
        <v>85</v>
      </c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 t="s">
        <v>86</v>
      </c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</row>
    <row r="9" spans="1:60" ht="22.5" outlineLevel="1" x14ac:dyDescent="0.2">
      <c r="A9" s="159"/>
      <c r="B9" s="168"/>
      <c r="C9" s="185" t="s">
        <v>87</v>
      </c>
      <c r="D9" s="170"/>
      <c r="E9" s="173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7"/>
      <c r="S9" s="176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88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ht="22.5" outlineLevel="1" x14ac:dyDescent="0.2">
      <c r="A10" s="159"/>
      <c r="B10" s="168"/>
      <c r="C10" s="185" t="s">
        <v>89</v>
      </c>
      <c r="D10" s="170"/>
      <c r="E10" s="173">
        <v>-22</v>
      </c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7"/>
      <c r="S10" s="176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 t="s">
        <v>88</v>
      </c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59"/>
      <c r="B11" s="168"/>
      <c r="C11" s="185" t="s">
        <v>90</v>
      </c>
      <c r="D11" s="170"/>
      <c r="E11" s="173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7"/>
      <c r="S11" s="176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 t="s">
        <v>88</v>
      </c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ht="22.5" outlineLevel="1" x14ac:dyDescent="0.2">
      <c r="A12" s="159">
        <v>2</v>
      </c>
      <c r="B12" s="168" t="s">
        <v>91</v>
      </c>
      <c r="C12" s="184" t="s">
        <v>92</v>
      </c>
      <c r="D12" s="169" t="s">
        <v>83</v>
      </c>
      <c r="E12" s="172">
        <v>22</v>
      </c>
      <c r="F12" s="176">
        <v>727.7</v>
      </c>
      <c r="G12" s="176">
        <f>ROUND(E12*F12,2)</f>
        <v>16009.4</v>
      </c>
      <c r="H12" s="176">
        <v>0</v>
      </c>
      <c r="I12" s="176">
        <f>ROUND(E12*H12,2)</f>
        <v>0</v>
      </c>
      <c r="J12" s="176">
        <v>727.7</v>
      </c>
      <c r="K12" s="176">
        <f>ROUND(E12*J12,2)</f>
        <v>16009.4</v>
      </c>
      <c r="L12" s="176">
        <v>21</v>
      </c>
      <c r="M12" s="176">
        <f>G12*(1+L12/100)</f>
        <v>19371.374</v>
      </c>
      <c r="N12" s="176">
        <v>3.46E-3</v>
      </c>
      <c r="O12" s="176">
        <f>ROUND(E12*N12,2)</f>
        <v>0.08</v>
      </c>
      <c r="P12" s="176">
        <v>0</v>
      </c>
      <c r="Q12" s="176">
        <f>ROUND(E12*P12,2)</f>
        <v>0</v>
      </c>
      <c r="R12" s="177" t="s">
        <v>84</v>
      </c>
      <c r="S12" s="176" t="s">
        <v>85</v>
      </c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 t="s">
        <v>86</v>
      </c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ht="22.5" outlineLevel="1" x14ac:dyDescent="0.2">
      <c r="A13" s="159"/>
      <c r="B13" s="168"/>
      <c r="C13" s="185" t="s">
        <v>87</v>
      </c>
      <c r="D13" s="170"/>
      <c r="E13" s="173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7"/>
      <c r="S13" s="176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 t="s">
        <v>88</v>
      </c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ht="33.75" outlineLevel="1" x14ac:dyDescent="0.2">
      <c r="A14" s="159"/>
      <c r="B14" s="168"/>
      <c r="C14" s="185" t="s">
        <v>93</v>
      </c>
      <c r="D14" s="170"/>
      <c r="E14" s="173">
        <v>22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7"/>
      <c r="S14" s="176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 t="s">
        <v>88</v>
      </c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59"/>
      <c r="B15" s="168"/>
      <c r="C15" s="185" t="s">
        <v>90</v>
      </c>
      <c r="D15" s="170"/>
      <c r="E15" s="173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7"/>
      <c r="S15" s="176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 t="s">
        <v>88</v>
      </c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ht="22.5" outlineLevel="1" x14ac:dyDescent="0.2">
      <c r="A16" s="159">
        <v>3</v>
      </c>
      <c r="B16" s="168" t="s">
        <v>94</v>
      </c>
      <c r="C16" s="184" t="s">
        <v>95</v>
      </c>
      <c r="D16" s="169" t="s">
        <v>83</v>
      </c>
      <c r="E16" s="172">
        <v>3</v>
      </c>
      <c r="F16" s="176">
        <v>3606.2</v>
      </c>
      <c r="G16" s="176">
        <f>ROUND(E16*F16,2)</f>
        <v>10818.6</v>
      </c>
      <c r="H16" s="176">
        <v>0</v>
      </c>
      <c r="I16" s="176">
        <f>ROUND(E16*H16,2)</f>
        <v>0</v>
      </c>
      <c r="J16" s="176">
        <v>3606.2</v>
      </c>
      <c r="K16" s="176">
        <f>ROUND(E16*J16,2)</f>
        <v>10818.6</v>
      </c>
      <c r="L16" s="176">
        <v>21</v>
      </c>
      <c r="M16" s="176">
        <f>G16*(1+L16/100)</f>
        <v>13090.505999999999</v>
      </c>
      <c r="N16" s="176">
        <v>5.6800000000000002E-3</v>
      </c>
      <c r="O16" s="176">
        <f>ROUND(E16*N16,2)</f>
        <v>0.02</v>
      </c>
      <c r="P16" s="176">
        <v>0</v>
      </c>
      <c r="Q16" s="176">
        <f>ROUND(E16*P16,2)</f>
        <v>0</v>
      </c>
      <c r="R16" s="177" t="s">
        <v>84</v>
      </c>
      <c r="S16" s="176" t="s">
        <v>85</v>
      </c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 t="s">
        <v>86</v>
      </c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59"/>
      <c r="B17" s="168"/>
      <c r="C17" s="185" t="s">
        <v>96</v>
      </c>
      <c r="D17" s="170"/>
      <c r="E17" s="173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7"/>
      <c r="S17" s="176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 t="s">
        <v>88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59"/>
      <c r="B18" s="168"/>
      <c r="C18" s="185" t="s">
        <v>97</v>
      </c>
      <c r="D18" s="170"/>
      <c r="E18" s="173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7"/>
      <c r="S18" s="176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 t="s">
        <v>88</v>
      </c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ht="22.5" outlineLevel="1" x14ac:dyDescent="0.2">
      <c r="A19" s="159"/>
      <c r="B19" s="168"/>
      <c r="C19" s="185" t="s">
        <v>98</v>
      </c>
      <c r="D19" s="170"/>
      <c r="E19" s="173">
        <v>3</v>
      </c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7"/>
      <c r="S19" s="176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 t="s">
        <v>88</v>
      </c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59"/>
      <c r="B20" s="168"/>
      <c r="C20" s="185" t="s">
        <v>99</v>
      </c>
      <c r="D20" s="170"/>
      <c r="E20" s="173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7"/>
      <c r="S20" s="176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 t="s">
        <v>88</v>
      </c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ht="22.5" outlineLevel="1" x14ac:dyDescent="0.2">
      <c r="A21" s="178">
        <v>4</v>
      </c>
      <c r="B21" s="179" t="s">
        <v>100</v>
      </c>
      <c r="C21" s="186" t="s">
        <v>101</v>
      </c>
      <c r="D21" s="180" t="s">
        <v>102</v>
      </c>
      <c r="E21" s="181">
        <v>2.87E-2</v>
      </c>
      <c r="F21" s="182">
        <v>1186.7</v>
      </c>
      <c r="G21" s="182">
        <f>ROUND(E21*F21,2)</f>
        <v>34.06</v>
      </c>
      <c r="H21" s="182">
        <v>0</v>
      </c>
      <c r="I21" s="182">
        <f>ROUND(E21*H21,2)</f>
        <v>0</v>
      </c>
      <c r="J21" s="182">
        <v>1186.7</v>
      </c>
      <c r="K21" s="182">
        <f>ROUND(E21*J21,2)</f>
        <v>34.06</v>
      </c>
      <c r="L21" s="182">
        <v>21</v>
      </c>
      <c r="M21" s="182">
        <f>G21*(1+L21/100)</f>
        <v>41.212600000000002</v>
      </c>
      <c r="N21" s="182">
        <v>0</v>
      </c>
      <c r="O21" s="182">
        <f>ROUND(E21*N21,2)</f>
        <v>0</v>
      </c>
      <c r="P21" s="182">
        <v>0</v>
      </c>
      <c r="Q21" s="182">
        <f>ROUND(E21*P21,2)</f>
        <v>0</v>
      </c>
      <c r="R21" s="183" t="s">
        <v>84</v>
      </c>
      <c r="S21" s="182" t="s">
        <v>85</v>
      </c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 t="s">
        <v>103</v>
      </c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x14ac:dyDescent="0.2">
      <c r="A22" s="6"/>
      <c r="B22" s="7" t="s">
        <v>104</v>
      </c>
      <c r="C22" s="187" t="s">
        <v>104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AC22">
        <v>15</v>
      </c>
      <c r="AD22">
        <v>21</v>
      </c>
    </row>
    <row r="23" spans="1:60" x14ac:dyDescent="0.2">
      <c r="C23" s="188"/>
      <c r="D23" s="153"/>
      <c r="AE23" t="s">
        <v>105</v>
      </c>
    </row>
    <row r="24" spans="1:60" x14ac:dyDescent="0.2">
      <c r="D24" s="153"/>
    </row>
    <row r="25" spans="1:60" x14ac:dyDescent="0.2">
      <c r="D25" s="153"/>
    </row>
    <row r="26" spans="1:60" x14ac:dyDescent="0.2">
      <c r="D26" s="153"/>
    </row>
    <row r="27" spans="1:60" x14ac:dyDescent="0.2">
      <c r="D27" s="153"/>
    </row>
    <row r="28" spans="1:60" x14ac:dyDescent="0.2">
      <c r="D28" s="153"/>
    </row>
    <row r="29" spans="1:60" x14ac:dyDescent="0.2">
      <c r="D29" s="153"/>
    </row>
    <row r="30" spans="1:60" x14ac:dyDescent="0.2">
      <c r="D30" s="153"/>
    </row>
    <row r="31" spans="1:60" x14ac:dyDescent="0.2">
      <c r="D31" s="153"/>
    </row>
    <row r="32" spans="1:60" x14ac:dyDescent="0.2">
      <c r="D32" s="153"/>
    </row>
    <row r="33" spans="4:4" x14ac:dyDescent="0.2">
      <c r="D33" s="153"/>
    </row>
    <row r="34" spans="4:4" x14ac:dyDescent="0.2">
      <c r="D34" s="153"/>
    </row>
    <row r="35" spans="4:4" x14ac:dyDescent="0.2">
      <c r="D35" s="153"/>
    </row>
    <row r="36" spans="4:4" x14ac:dyDescent="0.2">
      <c r="D36" s="153"/>
    </row>
    <row r="37" spans="4:4" x14ac:dyDescent="0.2">
      <c r="D37" s="153"/>
    </row>
    <row r="38" spans="4:4" x14ac:dyDescent="0.2">
      <c r="D38" s="153"/>
    </row>
    <row r="39" spans="4:4" x14ac:dyDescent="0.2">
      <c r="D39" s="153"/>
    </row>
    <row r="40" spans="4:4" x14ac:dyDescent="0.2">
      <c r="D40" s="153"/>
    </row>
    <row r="41" spans="4:4" x14ac:dyDescent="0.2">
      <c r="D41" s="153"/>
    </row>
    <row r="42" spans="4:4" x14ac:dyDescent="0.2">
      <c r="D42" s="153"/>
    </row>
    <row r="43" spans="4:4" x14ac:dyDescent="0.2">
      <c r="D43" s="153"/>
    </row>
    <row r="44" spans="4:4" x14ac:dyDescent="0.2">
      <c r="D44" s="153"/>
    </row>
    <row r="45" spans="4:4" x14ac:dyDescent="0.2">
      <c r="D45" s="153"/>
    </row>
    <row r="46" spans="4:4" x14ac:dyDescent="0.2">
      <c r="D46" s="153"/>
    </row>
    <row r="47" spans="4:4" x14ac:dyDescent="0.2">
      <c r="D47" s="153"/>
    </row>
    <row r="48" spans="4:4" x14ac:dyDescent="0.2">
      <c r="D48" s="153"/>
    </row>
    <row r="49" spans="4:4" x14ac:dyDescent="0.2">
      <c r="D49" s="153"/>
    </row>
    <row r="50" spans="4:4" x14ac:dyDescent="0.2">
      <c r="D50" s="153"/>
    </row>
    <row r="51" spans="4:4" x14ac:dyDescent="0.2">
      <c r="D51" s="153"/>
    </row>
    <row r="52" spans="4:4" x14ac:dyDescent="0.2">
      <c r="D52" s="153"/>
    </row>
    <row r="53" spans="4:4" x14ac:dyDescent="0.2">
      <c r="D53" s="153"/>
    </row>
    <row r="54" spans="4:4" x14ac:dyDescent="0.2">
      <c r="D54" s="153"/>
    </row>
    <row r="55" spans="4:4" x14ac:dyDescent="0.2">
      <c r="D55" s="153"/>
    </row>
    <row r="56" spans="4:4" x14ac:dyDescent="0.2">
      <c r="D56" s="153"/>
    </row>
    <row r="57" spans="4:4" x14ac:dyDescent="0.2">
      <c r="D57" s="153"/>
    </row>
    <row r="58" spans="4:4" x14ac:dyDescent="0.2">
      <c r="D58" s="153"/>
    </row>
    <row r="59" spans="4:4" x14ac:dyDescent="0.2">
      <c r="D59" s="153"/>
    </row>
    <row r="60" spans="4:4" x14ac:dyDescent="0.2">
      <c r="D60" s="153"/>
    </row>
    <row r="61" spans="4:4" x14ac:dyDescent="0.2">
      <c r="D61" s="153"/>
    </row>
    <row r="62" spans="4:4" x14ac:dyDescent="0.2">
      <c r="D62" s="153"/>
    </row>
    <row r="63" spans="4:4" x14ac:dyDescent="0.2">
      <c r="D63" s="153"/>
    </row>
    <row r="64" spans="4:4" x14ac:dyDescent="0.2">
      <c r="D64" s="153"/>
    </row>
    <row r="65" spans="4:4" x14ac:dyDescent="0.2">
      <c r="D65" s="153"/>
    </row>
    <row r="66" spans="4:4" x14ac:dyDescent="0.2">
      <c r="D66" s="153"/>
    </row>
    <row r="67" spans="4:4" x14ac:dyDescent="0.2">
      <c r="D67" s="153"/>
    </row>
    <row r="68" spans="4:4" x14ac:dyDescent="0.2">
      <c r="D68" s="153"/>
    </row>
    <row r="69" spans="4:4" x14ac:dyDescent="0.2">
      <c r="D69" s="153"/>
    </row>
    <row r="70" spans="4:4" x14ac:dyDescent="0.2">
      <c r="D70" s="153"/>
    </row>
    <row r="71" spans="4:4" x14ac:dyDescent="0.2">
      <c r="D71" s="153"/>
    </row>
    <row r="72" spans="4:4" x14ac:dyDescent="0.2">
      <c r="D72" s="153"/>
    </row>
    <row r="73" spans="4:4" x14ac:dyDescent="0.2">
      <c r="D73" s="153"/>
    </row>
    <row r="74" spans="4:4" x14ac:dyDescent="0.2">
      <c r="D74" s="153"/>
    </row>
    <row r="75" spans="4:4" x14ac:dyDescent="0.2">
      <c r="D75" s="153"/>
    </row>
    <row r="76" spans="4:4" x14ac:dyDescent="0.2">
      <c r="D76" s="153"/>
    </row>
    <row r="77" spans="4:4" x14ac:dyDescent="0.2">
      <c r="D77" s="153"/>
    </row>
    <row r="78" spans="4:4" x14ac:dyDescent="0.2">
      <c r="D78" s="153"/>
    </row>
    <row r="79" spans="4:4" x14ac:dyDescent="0.2">
      <c r="D79" s="153"/>
    </row>
    <row r="80" spans="4:4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10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2014-12-07T17:56:55Z</dcterms:modified>
</cp:coreProperties>
</file>